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13_ncr:1_{67F9EE09-BC27-418D-91A1-B4DAAC8275FD}" xr6:coauthVersionLast="47" xr6:coauthVersionMax="47" xr10:uidLastSave="{00000000-0000-0000-0000-000000000000}"/>
  <bookViews>
    <workbookView xWindow="-28920" yWindow="-30" windowWidth="29040" windowHeight="15720" activeTab="1" xr2:uid="{00000000-000D-0000-FFFF-FFFF00000000}"/>
  </bookViews>
  <sheets>
    <sheet name="Stammdaten" sheetId="1" r:id="rId1"/>
    <sheet name="Januar" sheetId="2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D7" i="2" a="1"/>
  <c r="D7" i="2" s="1"/>
  <c r="D9" i="2" a="1"/>
  <c r="D9" i="2" s="1"/>
  <c r="K9" i="2" s="1"/>
  <c r="D10" i="2" a="1"/>
  <c r="D10" i="2" s="1"/>
  <c r="D11" i="2" a="1"/>
  <c r="D11" i="2" s="1"/>
  <c r="K11" i="2" s="1"/>
  <c r="D12" i="2" a="1"/>
  <c r="D12" i="2" s="1"/>
  <c r="D13" i="2" a="1"/>
  <c r="D13" i="2" s="1"/>
  <c r="D14" i="2" a="1"/>
  <c r="D14" i="2" s="1"/>
  <c r="K14" i="2" s="1"/>
  <c r="D15" i="2" a="1"/>
  <c r="D15" i="2" s="1"/>
  <c r="D16" i="2" a="1"/>
  <c r="D16" i="2" s="1"/>
  <c r="K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K31" i="2" s="1"/>
  <c r="D32" i="2" a="1"/>
  <c r="D32" i="2" s="1"/>
  <c r="K32" i="2" s="1"/>
  <c r="D33" i="2" a="1"/>
  <c r="D33" i="2" s="1"/>
  <c r="D34" i="2" a="1"/>
  <c r="D34" i="2" s="1"/>
  <c r="D35" i="2" a="1"/>
  <c r="D35" i="2" s="1"/>
  <c r="K35" i="2" s="1"/>
  <c r="D36" i="2" a="1"/>
  <c r="D36" i="2" s="1"/>
  <c r="K36" i="2" s="1"/>
  <c r="D37" i="2" a="1"/>
  <c r="D37" i="2" s="1"/>
  <c r="D8" i="2" a="1"/>
  <c r="D8" i="2" s="1"/>
  <c r="K8" i="2" s="1"/>
  <c r="E26" i="17"/>
  <c r="D7" i="17"/>
  <c r="C4" i="17"/>
  <c r="C5" i="17"/>
  <c r="C3" i="17"/>
  <c r="K10" i="2"/>
  <c r="K12" i="2"/>
  <c r="K13" i="2"/>
  <c r="K15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3" i="2"/>
  <c r="K34" i="2"/>
  <c r="K37" i="2"/>
  <c r="K7" i="2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L3" i="2"/>
  <c r="A7" i="2" s="1" a="1"/>
  <c r="A7" i="2" s="1"/>
  <c r="C4" i="2"/>
  <c r="C3" i="2"/>
  <c r="C2" i="2"/>
  <c r="C1" i="2"/>
  <c r="B29" i="1"/>
  <c r="K38" i="2" l="1"/>
  <c r="J7" i="2" a="1"/>
  <c r="J7" i="2" s="1"/>
  <c r="L7" i="2" s="1"/>
  <c r="J20" i="2" a="1"/>
  <c r="J20" i="2" s="1"/>
  <c r="L20" i="2" s="1"/>
  <c r="J13" i="2" a="1"/>
  <c r="J13" i="2" s="1"/>
  <c r="L13" i="2" s="1"/>
  <c r="J36" i="2" a="1"/>
  <c r="J36" i="2" s="1"/>
  <c r="L36" i="2" s="1"/>
  <c r="J18" i="2" a="1"/>
  <c r="J18" i="2" s="1"/>
  <c r="L18" i="2" s="1"/>
  <c r="J12" i="2" a="1"/>
  <c r="J12" i="2" s="1"/>
  <c r="L12" i="2" s="1"/>
  <c r="J14" i="2" a="1"/>
  <c r="J14" i="2" s="1"/>
  <c r="L14" i="2" s="1"/>
  <c r="J31" i="2" a="1"/>
  <c r="J31" i="2" s="1"/>
  <c r="L31" i="2" s="1"/>
  <c r="J24" i="2" a="1"/>
  <c r="J24" i="2" s="1"/>
  <c r="L24" i="2" s="1"/>
  <c r="J11" i="2" a="1"/>
  <c r="J11" i="2" s="1"/>
  <c r="L11" i="2" s="1"/>
  <c r="J26" i="2" a="1"/>
  <c r="J26" i="2" s="1"/>
  <c r="L26" i="2" s="1"/>
  <c r="J37" i="2" a="1"/>
  <c r="J37" i="2" s="1"/>
  <c r="L37" i="2" s="1"/>
  <c r="J25" i="2" a="1"/>
  <c r="J25" i="2" s="1"/>
  <c r="L25" i="2" s="1"/>
  <c r="J30" i="2" a="1"/>
  <c r="J30" i="2" s="1"/>
  <c r="L30" i="2" s="1"/>
  <c r="J35" i="2" a="1"/>
  <c r="J35" i="2" s="1"/>
  <c r="L35" i="2" s="1"/>
  <c r="J29" i="2" a="1"/>
  <c r="J29" i="2" s="1"/>
  <c r="L29" i="2" s="1"/>
  <c r="J23" i="2" a="1"/>
  <c r="J23" i="2" s="1"/>
  <c r="L23" i="2" s="1"/>
  <c r="J17" i="2" a="1"/>
  <c r="J17" i="2" s="1"/>
  <c r="L17" i="2" s="1"/>
  <c r="J22" i="2" a="1"/>
  <c r="J22" i="2" s="1"/>
  <c r="L22" i="2" s="1"/>
  <c r="J10" i="2" a="1"/>
  <c r="J10" i="2" s="1"/>
  <c r="L10" i="2" s="1"/>
  <c r="J32" i="2" a="1"/>
  <c r="J32" i="2" s="1"/>
  <c r="L32" i="2" s="1"/>
  <c r="J19" i="2" a="1"/>
  <c r="J19" i="2" s="1"/>
  <c r="L19" i="2" s="1"/>
  <c r="J16" i="2" a="1"/>
  <c r="J16" i="2" s="1"/>
  <c r="L16" i="2" s="1"/>
  <c r="J34" i="2" a="1"/>
  <c r="J34" i="2" s="1"/>
  <c r="L34" i="2" s="1"/>
  <c r="J28" i="2" a="1"/>
  <c r="J28" i="2" s="1"/>
  <c r="L28" i="2" s="1"/>
  <c r="J8" i="2" a="1"/>
  <c r="J8" i="2" s="1"/>
  <c r="L8" i="2" s="1"/>
  <c r="J33" i="2" a="1"/>
  <c r="J33" i="2" s="1"/>
  <c r="L33" i="2" s="1"/>
  <c r="J27" i="2" a="1"/>
  <c r="J27" i="2" s="1"/>
  <c r="L27" i="2" s="1"/>
  <c r="J21" i="2" a="1"/>
  <c r="J21" i="2" s="1"/>
  <c r="L21" i="2" s="1"/>
  <c r="J15" i="2" a="1"/>
  <c r="J15" i="2" s="1"/>
  <c r="L15" i="2" s="1"/>
  <c r="J9" i="2" a="1"/>
  <c r="J9" i="2" s="1"/>
  <c r="L9" i="2" s="1"/>
  <c r="D17" i="17" a="1"/>
  <c r="D19" i="17" a="1"/>
  <c r="D16" i="17" a="1"/>
  <c r="D12" i="17" a="1"/>
  <c r="D11" i="17" a="1"/>
  <c r="D20" i="17" a="1"/>
  <c r="D21" i="17" a="1"/>
  <c r="D15" i="17" a="1"/>
  <c r="D10" i="17" a="1"/>
  <c r="D13" i="17" a="1"/>
  <c r="D18" i="17" a="1"/>
  <c r="D14" i="17" a="1"/>
  <c r="D15" i="17" l="1"/>
  <c r="D21" i="17"/>
  <c r="D20" i="17"/>
  <c r="D19" i="17"/>
  <c r="D18" i="17"/>
  <c r="D17" i="17"/>
  <c r="D16" i="17"/>
  <c r="D14" i="17"/>
  <c r="D13" i="17"/>
  <c r="D12" i="17"/>
  <c r="D11" i="17"/>
  <c r="D10" i="17"/>
  <c r="L38" i="2"/>
  <c r="J38" i="2"/>
  <c r="C16" i="17" a="1"/>
  <c r="C15" i="17" a="1"/>
  <c r="C10" i="17" a="1"/>
  <c r="C17" i="17" a="1"/>
  <c r="C18" i="17" a="1"/>
  <c r="C13" i="17" a="1"/>
  <c r="C21" i="17" a="1"/>
  <c r="C19" i="17" a="1"/>
  <c r="C11" i="17" a="1"/>
  <c r="C20" i="17" a="1"/>
  <c r="C12" i="17" a="1"/>
  <c r="C14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DDFDE902-CF8A-4586-A794-0F59678F9E8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<sst xmlns="http://schemas.openxmlformats.org/spreadsheetml/2006/main" count="340" uniqueCount="139">
  <si>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</si>
  <si>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</si>
  <si>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</si>
  <si>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</si>
  <si>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</si>
  <si>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</si>
  <si>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</si>
  <si>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</si>
  <si>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</si>
  <si>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</si>
  <si>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</si>
  <si>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</si>
  <si>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</si>
  <si>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</si>
  <si>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</si>
  <si>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</si>
  <si>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</si>
  <si>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</si>
  <si>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</si>
  <si>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</si>
  <si>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</si>
  <si>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</si>
  <si>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</si>
  <si>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</si>
  <si>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</si>
  <si>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</si>
  <si>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</si>
  <si>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</si>
  <si>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</si>
  <si>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</si>
  <si>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</si>
  <si>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</si>
  <si>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</si>
  <si>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</si>
  <si>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</si>
  <si>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</si>
  <si>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</si>
  <si>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</si>
  <si>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</si>
  <si>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</si>
  <si>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</si>
  <si>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</si>
  <si>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</si>
  <si>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</si>
  <si>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</si>
  <si>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</si>
  <si>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</si>
  <si>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</si>
  <si>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</si>
  <si>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</si>
  <si>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</si>
  <si>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</si>
  <si>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</si>
  <si>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</si>
  <si>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</si>
  <si>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</si>
  <si>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</si>
  <si>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</si>
  <si>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</si>
  <si>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</si>
  <si>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</si>
  <si>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</si>
  <si>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</si>
  <si>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</si>
  <si>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</si>
  <si>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</si>
  <si>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</si>
  <si>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</si>
  <si>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</si>
  <si>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</si>
  <si>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</si>
  <si>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</si>
  <si>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</si>
  <si>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</si>
  <si>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</si>
  <si>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</si>
  <si>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</si>
  <si>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</si>
  <si>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</si>
  <si>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</si>
  <si>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</si>
  <si>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</si>
  <si>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</si>
  <si>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</si>
  <si>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</si>
  <si>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</si>
  <si>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</si>
  <si>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</si>
  <si>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</si>
  <si>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</si>
  <si>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</si>
  <si>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</si>
  <si>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</si>
  <si>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</si>
  <si>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</si>
  <si>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</si>
  <si>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</si>
  <si>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</si>
  <si>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</si>
  <si>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</si>
  <si>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</si>
  <si>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</si>
  <si>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</si>
  <si>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</si>
  <si>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</si>
  <si>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</si>
  <si>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</si>
  <si>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</si>
  <si>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</si>
  <si>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</si>
  <si>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</si>
  <si>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</si>
  <si>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</si>
  <si>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</si>
  <si>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</si>
  <si>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</si>
  <si>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</si>
  <si>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</si>
  <si>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</si>
  <si>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</si>
  <si>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</si>
  <si>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</si>
  <si>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</si>
  <si>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</si>
  <si>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</si>
  <si>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</si>
  <si>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</si>
  <si>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</si>
  <si>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</si>
  <si>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</si>
  <si>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</si>
  <si>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</si>
  <si>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</si>
  <si>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</si>
  <si>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</si>
  <si>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</si>
  <si>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</si>
  <si>
    <t>Home Office</t>
  </si>
  <si>
    <t>Geschäftsstelle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</si>
</sst>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2" fontId="0" fillId="0" borderId="5" xfId="0" applyNumberFormat="1" applyBorder="1" applyAlignment="1" applyProtection="1">
      <alignment wrapText="1" shrinkToFit="1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20C3DB-47DF-4C22-AF7D-D3887E492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0860" y="741426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4" t="s">
        <v>135</v>
      </c>
      <c r="C3" s="65"/>
      <c r="D3" s="66"/>
    </row>
    <row r="4" spans="1:6" ht="15.75" thickBot="1" x14ac:dyDescent="0.3"/>
    <row r="5" spans="1:6" ht="15.75" thickBot="1" x14ac:dyDescent="0.3">
      <c r="A5" s="2" t="s">
        <v>2</v>
      </c>
      <c r="B5" s="67" t="s">
        <v>44</v>
      </c>
      <c r="C5" s="68"/>
      <c r="D5" s="69"/>
    </row>
    <row r="6" spans="1:6" ht="15.75" thickBot="1" x14ac:dyDescent="0.3">
      <c r="A6" t="s">
        <v>3</v>
      </c>
      <c r="B6" s="67" t="s">
        <v>45</v>
      </c>
      <c r="C6" s="68"/>
      <c r="D6" s="69"/>
    </row>
    <row r="7" spans="1:6" ht="15.75" thickBot="1" x14ac:dyDescent="0.3">
      <c r="A7" t="s">
        <v>4</v>
      </c>
      <c r="B7" s="67">
        <v>107</v>
      </c>
      <c r="C7" s="68"/>
      <c r="D7" s="69"/>
    </row>
    <row r="8" spans="1:6" ht="15.75" thickBot="1" x14ac:dyDescent="0.3">
      <c r="A8" t="s">
        <v>5</v>
      </c>
      <c r="B8" s="67" t="s">
        <v>46</v>
      </c>
      <c r="C8" s="68"/>
      <c r="D8" s="69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2" t="s">
        <v>135</v>
      </c>
      <c r="C32" s="62"/>
    </row>
    <row r="33" spans="1:3" x14ac:dyDescent="0.25">
      <c r="B33" s="63" t="s">
        <v>136</v>
      </c>
      <c r="C33" s="63"/>
    </row>
    <row r="34" spans="1:3" x14ac:dyDescent="0.25">
      <c r="A34" s="55" t="s">
        <v>17</v>
      </c>
      <c r="B34" s="63"/>
      <c r="C34" s="63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44"/>
  <sheetViews>
    <sheetView tabSelected="1" zoomScaleNormal="100" workbookViewId="0">
      <selection activeCell="N18" sqref="N18"/>
    </sheetView>
  </sheetViews>
  <sheetFormatPr baseColWidth="10" defaultRowHeight="15" x14ac:dyDescent="0.25"/>
  <cols>
    <col min="5" max="5" width="7.85546875" bestFit="1" customWidth="1"/>
    <col min="6" max="6" width="13.7109375" customWidth="1"/>
    <col min="8" max="8" width="9.7109375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0" t="str">
        <f>Stammdaten!B5&amp;", "&amp;Stammdaten!B6</f>
        <v>Mustermann, Max</v>
      </c>
      <c r="D2" s="71"/>
      <c r="E2" s="71"/>
      <c r="F2" s="72"/>
      <c r="K2" s="4" t="s">
        <v>20</v>
      </c>
      <c r="L2" s="43">
        <v>1</v>
      </c>
    </row>
    <row r="3" spans="1:14" ht="15.75" thickBot="1" x14ac:dyDescent="0.3">
      <c r="A3" t="s">
        <v>5</v>
      </c>
      <c r="C3" s="70" t="str">
        <f>Stammdaten!B8</f>
        <v>Vertrieb</v>
      </c>
      <c r="D3" s="71"/>
      <c r="E3" s="71"/>
      <c r="F3" s="72"/>
      <c r="K3" s="4" t="s">
        <v>21</v>
      </c>
      <c r="L3" s="5">
        <f>Stammdaten!B10</f>
        <v>2025</v>
      </c>
    </row>
    <row r="4" spans="1:14" ht="21" customHeight="1" thickBot="1" x14ac:dyDescent="0.6">
      <c r="A4" t="s">
        <v>4</v>
      </c>
      <c r="C4" s="70">
        <f>Stammdaten!B7</f>
        <v>107</v>
      </c>
      <c r="D4" s="71"/>
      <c r="E4" s="71"/>
      <c r="F4" s="72"/>
      <c r="N4" s="29"/>
    </row>
    <row r="6" spans="1:14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26" t="s">
        <v>27</v>
      </c>
      <c r="G6" s="26" t="s">
        <v>28</v>
      </c>
      <c r="H6" s="26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45658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44"/>
      <c r="G7" s="44"/>
      <c r="H7" s="61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45659</v>
      </c>
      <c r="B8" s="44">
        <v>8.3000000000000007</v>
      </c>
      <c r="C8" s="44">
        <v>17.899999999999999</v>
      </c>
      <c r="D8" s="28" cm="1">
        <f t="array" ref="D8">_xlfn.IFS(C8="","",(C8-B8)&gt;9.5+E8,0.75,(C8-B8)&gt;6+E8,0.5,(C8-B8)&lt;=6+E8,0)</f>
        <v>0.75</v>
      </c>
      <c r="E8" s="44"/>
      <c r="F8" s="44" t="s">
        <v>137</v>
      </c>
      <c r="G8" s="44"/>
      <c r="H8" s="61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8.8499999999999979</v>
      </c>
      <c r="L8" s="28">
        <f ca="1">IFERROR(K8-J8,"")</f>
        <v>8.8499999999999979</v>
      </c>
    </row>
    <row r="9" spans="1:14" x14ac:dyDescent="0.25">
      <c r="A9" s="27">
        <v>45660</v>
      </c>
      <c r="B9" s="44">
        <v>8</v>
      </c>
      <c r="C9" s="44">
        <v>15</v>
      </c>
      <c r="D9" s="28" cm="1">
        <f t="array" ref="D9">_xlfn.IFS(C9="","",(C9-B9)&gt;9.5+E9,0.75,(C9-B9)&gt;6+E9,0.5,(C9-B9)&lt;=6+E9,0)</f>
        <v>0.5</v>
      </c>
      <c r="E9" s="44"/>
      <c r="F9" s="44" t="s">
        <v>138</v>
      </c>
      <c r="G9" s="44"/>
      <c r="H9" s="61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6.5</v>
      </c>
      <c r="L9" s="28">
        <f t="shared" ref="L9:L37" ca="1" si="1">IFERROR(K9-J9,"")</f>
        <v>6.5</v>
      </c>
    </row>
    <row r="10" spans="1:14" x14ac:dyDescent="0.25">
      <c r="A10" s="27">
        <v>45661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44"/>
      <c r="G10" s="44" t="s">
        <v>36</v>
      </c>
      <c r="H10" s="61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45662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44"/>
      <c r="G11" s="44" t="s">
        <v>39</v>
      </c>
      <c r="H11" s="61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45663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44"/>
      <c r="G12" s="44"/>
      <c r="H12" s="61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45664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44"/>
      <c r="G13" s="44"/>
      <c r="H13" s="61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45665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44"/>
      <c r="G14" s="44"/>
      <c r="H14" s="61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45666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44"/>
      <c r="G15" s="44"/>
      <c r="H15" s="61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45667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44"/>
      <c r="G16" s="44"/>
      <c r="H16" s="61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45668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44"/>
      <c r="G17" s="44"/>
      <c r="H17" s="61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45669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44"/>
      <c r="G18" s="44"/>
      <c r="H18" s="61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45670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44"/>
      <c r="G19" s="44"/>
      <c r="H19" s="61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45671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44"/>
      <c r="G20" s="44"/>
      <c r="H20" s="61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45672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44"/>
      <c r="G21" s="44"/>
      <c r="H21" s="61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45673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44"/>
      <c r="G22" s="44"/>
      <c r="H22" s="61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45674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44"/>
      <c r="G23" s="44"/>
      <c r="H23" s="61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45675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44"/>
      <c r="G24" s="44"/>
      <c r="H24" s="61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45676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44"/>
      <c r="G25" s="44"/>
      <c r="H25" s="61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45677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44"/>
      <c r="G26" s="44"/>
      <c r="H26" s="61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45678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44"/>
      <c r="G27" s="44"/>
      <c r="H27" s="61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45679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44"/>
      <c r="G28" s="44"/>
      <c r="H28" s="61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45680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44"/>
      <c r="G29" s="44"/>
      <c r="H29" s="61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45681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44"/>
      <c r="G30" s="44"/>
      <c r="H30" s="61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45682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44"/>
      <c r="G31" s="44"/>
      <c r="H31" s="61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45683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44"/>
      <c r="G32" s="44"/>
      <c r="H32" s="61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45684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44"/>
      <c r="G33" s="44"/>
      <c r="H33" s="61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45685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44"/>
      <c r="G34" s="44"/>
      <c r="H34" s="61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45686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44"/>
      <c r="G35" s="44"/>
      <c r="H35" s="61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45687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44"/>
      <c r="G36" s="44"/>
      <c r="H36" s="61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45688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44"/>
      <c r="G37" s="44"/>
      <c r="H37" s="61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15.349999999999998</v>
      </c>
      <c r="L38" s="42">
        <f ca="1">SUM(L7:L37)</f>
        <v>15.349999999999998</v>
      </c>
    </row>
    <row r="39" spans="1:12" ht="15.75" thickBot="1" x14ac:dyDescent="0.3">
      <c r="A39" s="24"/>
      <c r="B39" s="24"/>
      <c r="C39" s="24"/>
      <c r="D39" s="24"/>
      <c r="F39" s="24"/>
      <c r="G39" s="24"/>
      <c r="H39" s="24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x14ac:dyDescent="0.25">
      <c r="F43" s="7" t="s">
        <v>135</v>
      </c>
      <c r="L43" s="25"/>
    </row>
    <row r="44" spans="1:12" ht="30" x14ac:dyDescent="0.25">
      <c r="F44" s="60" t="s">
        <v>136</v>
      </c>
      <c r="G44" t="s">
        <v>55</v>
      </c>
      <c r="L44" s="8" t="s">
        <v>17</v>
      </c>
    </row>
  </sheetData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00000000-0002-0000-0100-000000000000}">
      <formula1>Abwesenheitstage</formula1>
    </dataValidation>
  </dataValidations>
  <hyperlinks>
    <hyperlink ref="L44" r:id="rId1" xr:uid="{F95EA603-FD8A-43CE-BA61-B8ABC66777BA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CA62BB-28DA-45DC-B738-E3207A74519B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E11" sqref="E11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73" t="str">
        <f>Stammdaten!$B$5&amp;", "&amp;Stammdaten!$B$6</f>
        <v>Mustermann, Max</v>
      </c>
      <c r="D3" s="73"/>
      <c r="E3" s="73"/>
    </row>
    <row r="4" spans="1:7" x14ac:dyDescent="0.25">
      <c r="A4" t="s">
        <v>5</v>
      </c>
      <c r="C4" s="73" t="str">
        <f>Stammdaten!$B$8</f>
        <v>Vertrieb</v>
      </c>
      <c r="D4" s="73"/>
      <c r="E4" s="73"/>
    </row>
    <row r="5" spans="1:7" x14ac:dyDescent="0.25">
      <c r="A5" t="s">
        <v>4</v>
      </c>
      <c r="C5" s="73">
        <f>Stammdaten!$B$7</f>
        <v>107</v>
      </c>
      <c r="D5" s="73"/>
      <c r="E5" s="73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cm="1">
        <f t="array" aca="1" ref="C10" ca="1">IFERROR(IF(B10&lt;&gt;"",B10,INDIRECT($A10&amp;"!J38")),"")</f>
        <v>0</v>
      </c>
      <c r="D10" s="9" cm="1">
        <f t="array" aca="1" ref="D10" ca="1">IFERROR(INDIRECT($A10&amp;"!K38"),"")</f>
        <v>15.349999999999998</v>
      </c>
      <c r="E10" s="9">
        <f ca="1">D10-C10</f>
        <v>15.349999999999998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15.349999999999998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73" t="s">
        <v>87</v>
      </c>
      <c r="B26" s="73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73" t="s">
        <v>90</v>
      </c>
      <c r="B29" s="73"/>
      <c r="C29" s="73"/>
      <c r="D29" s="73"/>
      <c r="E29" s="73"/>
      <c r="F29" s="73"/>
      <c r="G29" s="73"/>
      <c r="H29" s="73"/>
      <c r="I29" s="73"/>
    </row>
    <row r="30" spans="1:19" x14ac:dyDescent="0.25">
      <c r="A30" s="73" t="s">
        <v>91</v>
      </c>
      <c r="B30" s="73"/>
      <c r="C30" s="32"/>
      <c r="D30" s="38"/>
      <c r="E30" s="32"/>
      <c r="F30" s="32"/>
      <c r="G30" s="32"/>
      <c r="H30" s="32"/>
      <c r="I30" s="32"/>
    </row>
    <row r="31" spans="1:19" x14ac:dyDescent="0.25">
      <c r="A31" s="73" t="s">
        <v>92</v>
      </c>
      <c r="B31" s="73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73" t="s">
        <v>94</v>
      </c>
      <c r="B33" s="73"/>
      <c r="C33" s="73"/>
      <c r="D33" s="73"/>
      <c r="E33" s="73"/>
      <c r="F33" s="73"/>
      <c r="G33" s="73"/>
      <c r="H33" s="73"/>
      <c r="I33" s="32"/>
    </row>
    <row r="34" spans="1:9" x14ac:dyDescent="0.25">
      <c r="A34" s="74" t="s">
        <v>95</v>
      </c>
      <c r="B34" s="75"/>
      <c r="C34" s="75"/>
      <c r="D34" s="75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E26CC5-411C-4259-9EDB-63996DD8F5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ABE1C-2065-4092-9622-650BAED9FB1E}">
  <ds:schemaRefs>
    <ds:schemaRef ds:uri="http://purl.org/dc/terms/"/>
    <ds:schemaRef ds:uri="http://www.w3.org/XML/1998/namespace"/>
    <ds:schemaRef ds:uri="http://purl.org/dc/elements/1.1/"/>
    <ds:schemaRef ds:uri="f27b6e46-01ea-4f87-9811-5679aaed718f"/>
    <ds:schemaRef ds:uri="http://purl.org/dc/dcmitype/"/>
    <ds:schemaRef ds:uri="8e83e128-72a0-477a-9874-05bf612d4b3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25EA90A-EF3B-43DB-8E94-7499A506B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Januar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